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40.63.20\shared\doc\AEM\6-External\src\5-other\"/>
    </mc:Choice>
  </mc:AlternateContent>
  <xr:revisionPtr revIDLastSave="0" documentId="12_ncr:500000_{FD8C79EF-EA75-4811-9C2C-442D908CD29A}" xr6:coauthVersionLast="31" xr6:coauthVersionMax="31" xr10:uidLastSave="{00000000-0000-0000-0000-000000000000}"/>
  <bookViews>
    <workbookView xWindow="0" yWindow="0" windowWidth="19185" windowHeight="9195" xr2:uid="{00000000-000D-0000-FFFF-FFFF00000000}"/>
  </bookViews>
  <sheets>
    <sheet name="REV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45" i="1" l="1"/>
  <c r="C23" i="1"/>
  <c r="C22" i="1"/>
  <c r="C35" i="1" l="1"/>
  <c r="C36" i="1" s="1"/>
  <c r="C46" i="1" l="1"/>
  <c r="C26" i="1"/>
  <c r="C25" i="1"/>
  <c r="C24" i="1"/>
</calcChain>
</file>

<file path=xl/sharedStrings.xml><?xml version="1.0" encoding="utf-8"?>
<sst xmlns="http://schemas.openxmlformats.org/spreadsheetml/2006/main" count="53" uniqueCount="48">
  <si>
    <r>
      <t>Choose a value between 1M</t>
    </r>
    <r>
      <rPr>
        <sz val="11"/>
        <color theme="1"/>
        <rFont val="Calibri"/>
        <family val="2"/>
      </rPr>
      <t>Ω and 100MΩ</t>
    </r>
  </si>
  <si>
    <t>STEP 1</t>
  </si>
  <si>
    <t>STEP 2</t>
  </si>
  <si>
    <t>Results</t>
  </si>
  <si>
    <t>Vovdis [V]</t>
  </si>
  <si>
    <t>Vovch [V]</t>
  </si>
  <si>
    <t>Vchrdy [V]</t>
  </si>
  <si>
    <t>Vhv [V]</t>
  </si>
  <si>
    <r>
      <t>RT [M</t>
    </r>
    <r>
      <rPr>
        <b/>
        <sz val="11"/>
        <color rgb="FF142918"/>
        <rFont val="Calibri"/>
        <family val="2"/>
      </rPr>
      <t>Ω]</t>
    </r>
  </si>
  <si>
    <t>RV [MΩ]</t>
  </si>
  <si>
    <t>R1 [MΩ]</t>
  </si>
  <si>
    <t>R2 [MΩ]</t>
  </si>
  <si>
    <t>R3 [MΩ]</t>
  </si>
  <si>
    <t>R4 [MΩ]</t>
  </si>
  <si>
    <t>R5 [MΩ]</t>
  </si>
  <si>
    <t>R6 [MΩ]</t>
  </si>
  <si>
    <t>VPRIM min [V]</t>
  </si>
  <si>
    <t xml:space="preserve">STEP 2 </t>
  </si>
  <si>
    <t>RP [MΩ]</t>
  </si>
  <si>
    <t>R9 [MΩ]</t>
  </si>
  <si>
    <t>R10 [MΩ]</t>
  </si>
  <si>
    <t>Choose a value between 100kΩ and 10MΩ</t>
  </si>
  <si>
    <t>R7 [MΩ]</t>
  </si>
  <si>
    <t>R8 [MΩ]</t>
  </si>
  <si>
    <t>RC [MΩ]</t>
  </si>
  <si>
    <t>RT =</t>
  </si>
  <si>
    <t>R1+R2+R3+R4</t>
  </si>
  <si>
    <t>RV =</t>
  </si>
  <si>
    <t>R5+R6</t>
  </si>
  <si>
    <t>R7+R8</t>
  </si>
  <si>
    <t>R9+R10</t>
  </si>
  <si>
    <t>RP =</t>
  </si>
  <si>
    <t>RC =</t>
  </si>
  <si>
    <t>Choose a value between 1MΩ and 40MΩ</t>
  </si>
  <si>
    <t>Fill the blank cells to get the R1 - R6 values</t>
  </si>
  <si>
    <t>Fill the blank cells to get the R7 - R8 values</t>
  </si>
  <si>
    <t>Fill the blank cells to get the R9 - R10 values</t>
  </si>
  <si>
    <t>Choose a value between 100kΩ and 500kΩ</t>
  </si>
  <si>
    <t>Vcs [V]</t>
  </si>
  <si>
    <t>CUSTOM MODE CONFIGURATION (AVAILABLE FOR: AEM10941 - AEM30940)</t>
  </si>
  <si>
    <t>PRIMARY BATTERY CONFIGURATION (AVAILABLE FOR: AEM10941 - AEM20940 - AEM30940 - AEM40940)</t>
  </si>
  <si>
    <t>COLD-START CONFIGURATION (AVAILABLE FOR: AEM10941)</t>
  </si>
  <si>
    <t>Define the enable level fo the LDOs                                                  min : Vovdis+0.05</t>
  </si>
  <si>
    <t>Define the overdischarge level for the battery                                  min : 2.2</t>
  </si>
  <si>
    <t>Define the overcharge level for the battery                                      min : Vchrdy+0.05</t>
  </si>
  <si>
    <t>Define the output voltage of the HVOUT                                          max: Vovdis-0.3</t>
  </si>
  <si>
    <t>Define the minimal voltage level on the primary battery           min: 0.6    max: 5</t>
  </si>
  <si>
    <t>Define the cold-start voltage required                                         min: 0.5    max: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</si>
</sst>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142918"/>
      <name val="Calibri"/>
      <family val="2"/>
      <scheme val="minor"/>
    </font>
    <font>
      <b/>
      <sz val="11"/>
      <color rgb="FF142918"/>
      <name val="Calibri"/>
      <family val="2"/>
      <scheme val="minor"/>
    </font>
    <font>
      <b/>
      <sz val="11"/>
      <color rgb="FF142918"/>
      <name val="Calibri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8BF6A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 style="thin">
        <color indexed="64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ont="1" applyFill="1" applyBorder="1"/>
    <xf numFmtId="0" fontId="1" fillId="2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164" fontId="0" fillId="0" borderId="0" xfId="0" applyNumberFormat="1"/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5" borderId="0" xfId="0" applyFill="1" applyBorder="1"/>
    <xf numFmtId="0" fontId="4" fillId="0" borderId="6" xfId="0" applyFont="1" applyBorder="1" applyAlignment="1">
      <alignment horizontal="center"/>
    </xf>
    <xf numFmtId="0" fontId="1" fillId="2" borderId="8" xfId="0" applyFont="1" applyFill="1" applyBorder="1"/>
    <xf numFmtId="0" fontId="1" fillId="5" borderId="5" xfId="0" applyFont="1" applyFill="1" applyBorder="1"/>
    <xf numFmtId="0" fontId="0" fillId="0" borderId="10" xfId="0" applyBorder="1"/>
    <xf numFmtId="0" fontId="1" fillId="5" borderId="11" xfId="0" applyFont="1" applyFill="1" applyBorder="1"/>
    <xf numFmtId="0" fontId="0" fillId="0" borderId="12" xfId="0" applyBorder="1"/>
    <xf numFmtId="0" fontId="1" fillId="5" borderId="13" xfId="0" applyFont="1" applyFill="1" applyBorder="1"/>
    <xf numFmtId="0" fontId="0" fillId="0" borderId="8" xfId="0" applyBorder="1" applyAlignment="1" applyProtection="1">
      <alignment horizontal="center" vertical="center"/>
      <protection locked="0"/>
    </xf>
    <xf numFmtId="0" fontId="1" fillId="2" borderId="16" xfId="0" applyFont="1" applyFill="1" applyBorder="1"/>
    <xf numFmtId="0" fontId="0" fillId="0" borderId="17" xfId="0" applyBorder="1"/>
    <xf numFmtId="0" fontId="4" fillId="5" borderId="2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0" fillId="0" borderId="0" xfId="0" applyBorder="1"/>
    <xf numFmtId="0" fontId="4" fillId="3" borderId="16" xfId="0" applyFont="1" applyFill="1" applyBorder="1" applyAlignment="1">
      <alignment horizontal="right" vertical="center"/>
    </xf>
    <xf numFmtId="0" fontId="0" fillId="0" borderId="6" xfId="0" applyBorder="1"/>
    <xf numFmtId="0" fontId="0" fillId="3" borderId="0" xfId="0" applyFill="1" applyBorder="1"/>
    <xf numFmtId="0" fontId="0" fillId="0" borderId="5" xfId="0" applyBorder="1"/>
    <xf numFmtId="0" fontId="4" fillId="3" borderId="9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4" fillId="5" borderId="20" xfId="0" applyFont="1" applyFill="1" applyBorder="1" applyAlignment="1">
      <alignment horizontal="right" vertical="center"/>
    </xf>
    <xf numFmtId="0" fontId="0" fillId="0" borderId="19" xfId="0" applyBorder="1"/>
    <xf numFmtId="0" fontId="7" fillId="3" borderId="5" xfId="0" applyFont="1" applyFill="1" applyBorder="1" applyAlignment="1">
      <alignment horizontal="right"/>
    </xf>
    <xf numFmtId="0" fontId="4" fillId="3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0" fillId="5" borderId="11" xfId="0" applyFill="1" applyBorder="1"/>
    <xf numFmtId="0" fontId="0" fillId="0" borderId="22" xfId="0" applyBorder="1"/>
    <xf numFmtId="0" fontId="0" fillId="0" borderId="23" xfId="0" applyBorder="1"/>
    <xf numFmtId="0" fontId="0" fillId="5" borderId="17" xfId="0" applyFill="1" applyBorder="1"/>
    <xf numFmtId="0" fontId="0" fillId="5" borderId="18" xfId="0" applyFill="1" applyBorder="1"/>
    <xf numFmtId="0" fontId="0" fillId="5" borderId="15" xfId="0" applyFill="1" applyBorder="1"/>
    <xf numFmtId="0" fontId="0" fillId="5" borderId="14" xfId="0" applyFill="1" applyBorder="1"/>
    <xf numFmtId="0" fontId="0" fillId="5" borderId="24" xfId="0" applyFill="1" applyBorder="1"/>
    <xf numFmtId="0" fontId="0" fillId="5" borderId="21" xfId="0" applyFill="1" applyBorder="1"/>
    <xf numFmtId="0" fontId="4" fillId="0" borderId="6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8BF6A"/>
      <color rgb="FF142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385482</xdr:colOff>
      <xdr:row>26</xdr:row>
      <xdr:rowOff>66221</xdr:rowOff>
    </xdr:from>
    <xdr:to>
      <xdr:col>14</xdr:col>
      <xdr:colOff>573741</xdr:colOff>
      <xdr:row>47</xdr:row>
      <xdr:rowOff>129540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9DEB7DF-5D55-418E-B07C-0A0786FFA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4729" y="4727868"/>
          <a:ext cx="6858000" cy="3828496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>
    <xdr:from>
      <xdr:col>3</xdr:col>
      <xdr:colOff>2430780</xdr:colOff>
      <xdr:row>2</xdr:row>
      <xdr:rowOff>0</xdr:rowOff>
    </xdr:from>
    <xdr:to>
      <xdr:col>8</xdr:col>
      <xdr:colOff>38100</xdr:colOff>
      <xdr:row>9</xdr:row>
      <xdr:rowOff>30480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DED31A6-5157-433A-ACF6-A798C9FD746C}"/>
            </a:ext>
          </a:extLst>
        </xdr:cNvPr>
        <xdr:cNvSpPr/>
      </xdr:nvSpPr>
      <xdr:spPr>
        <a:xfrm>
          <a:off x="5715000" y="365760"/>
          <a:ext cx="4716780" cy="131064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BE" sz="1100"/>
        </a:p>
      </xdr:txBody>
    </xdr:sp>
    <xdr:clientData/>
  </xdr:twoCellAnchor>
  <xdr:twoCellAnchor editAs="oneCell">
    <xdr:from>
      <xdr:col>3</xdr:col>
      <xdr:colOff>2745104</xdr:colOff>
      <xdr:row>2</xdr:row>
      <xdr:rowOff>137160</xdr:rowOff>
    </xdr:from>
    <xdr:to>
      <xdr:col>5</xdr:col>
      <xdr:colOff>418316</xdr:colOff>
      <xdr:row>8</xdr:row>
      <xdr:rowOff>39370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9C2247-0BE8-4D09-9A58-DEBAF6911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4" y="502920"/>
          <a:ext cx="3886201" cy="999490"/>
        </a:xfrm>
        <a:prstGeom prst="rect">
          <a:avLst/>
        </a:prstGeom>
      </xdr:spPr>
    </xdr:pic>
    <xdr:clientData/>
  </xdr:twoCellAnchor>
  <xdr:twoCellAnchor>
    <xdr:from>
      <xdr:col>5</xdr:col>
      <xdr:colOff>601980</xdr:colOff>
      <xdr:row>10</xdr:row>
      <xdr:rowOff>160020</xdr:rowOff>
    </xdr:from>
    <xdr:to>
      <xdr:col>14</xdr:col>
      <xdr:colOff>579120</xdr:colOff>
      <xdr:row>20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DAB7805-4058-42EA-B737-8DC78205057F}"/>
            </a:ext>
          </a:extLst>
        </xdr:cNvPr>
        <xdr:cNvSpPr txBox="1"/>
      </xdr:nvSpPr>
      <xdr:spPr>
        <a:xfrm>
          <a:off x="9166860" y="1988820"/>
          <a:ext cx="546354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200"/>
            <a:t>This spreadsheet allows to define the optional external</a:t>
          </a:r>
          <a:r>
            <a:rPr lang="fr-BE" sz="1200" baseline="0"/>
            <a:t> resistor values for specific configurations of the AEM10941, AEM20940, AEM30940 and AEM40940 as defined in the datasheet of each components.</a:t>
          </a:r>
        </a:p>
        <a:p>
          <a:endParaRPr lang="fr-BE" sz="1200" baseline="0"/>
        </a:p>
        <a:p>
          <a:r>
            <a:rPr lang="fr-B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AEM datasheets </a:t>
          </a:r>
          <a:r>
            <a:rPr lang="fr-BE" sz="1200" baseline="0"/>
            <a:t>and </a:t>
          </a:r>
          <a:r>
            <a:rPr lang="fr-B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user guides for the evaluation boards </a:t>
          </a:r>
          <a:r>
            <a:rPr lang="fr-BE" sz="1200" baseline="0"/>
            <a:t>can be found on e-peas website:</a:t>
          </a:r>
        </a:p>
        <a:p>
          <a:r>
            <a:rPr lang="fr-BE" sz="1200" baseline="0"/>
            <a:t>https://e-peas.com/types/energy-harvesting/</a:t>
          </a:r>
        </a:p>
        <a:p>
          <a:endParaRPr lang="fr-BE" sz="1200" baseline="0"/>
        </a:p>
        <a:p>
          <a:r>
            <a:rPr lang="fr-BE" sz="1200" baseline="0"/>
            <a:t>For additional support, contact support@e-peas.com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O46"/>
  <sheetViews>
    <sheetView tabSelected="1" zoomScale="85" zoomScaleNormal="85" workbookViewId="0">
      <selection activeCell="B48" sqref="B48"/>
    </sheetView>
  </sheetViews>
  <sheetFormatPr defaultRowHeight="15" x14ac:dyDescent="0.25"/>
  <cols>
    <col min="1" max="1" width="10" customWidth="1"/>
    <col min="2" max="2" width="25.85546875" style="1" customWidth="1"/>
    <col min="3" max="3" width="12" style="1" customWidth="1"/>
    <col min="4" max="4" width="73.28515625" customWidth="1"/>
    <col min="5" max="5" width="17.28515625" customWidth="1"/>
  </cols>
  <sheetData>
    <row r="12" spans="1:15" x14ac:dyDescent="0.25">
      <c r="A12" s="51" t="s">
        <v>39</v>
      </c>
      <c r="B12" s="51"/>
      <c r="C12" s="51"/>
      <c r="D12" s="51"/>
      <c r="E12" s="38"/>
      <c r="F12" s="16"/>
    </row>
    <row r="13" spans="1:15" x14ac:dyDescent="0.25">
      <c r="A13" s="53" t="s">
        <v>1</v>
      </c>
      <c r="B13" s="4" t="s">
        <v>4</v>
      </c>
      <c r="C13" s="8">
        <v>2.5</v>
      </c>
      <c r="D13" s="14" t="s">
        <v>43</v>
      </c>
      <c r="E13" s="17"/>
      <c r="F13" s="16"/>
      <c r="J13" s="39"/>
      <c r="K13" s="39"/>
      <c r="L13" s="39"/>
      <c r="M13" s="39"/>
      <c r="N13" s="39"/>
    </row>
    <row r="14" spans="1:15" x14ac:dyDescent="0.25">
      <c r="A14" s="54"/>
      <c r="B14" s="4" t="s">
        <v>6</v>
      </c>
      <c r="C14" s="8">
        <v>3</v>
      </c>
      <c r="D14" s="3" t="s">
        <v>42</v>
      </c>
      <c r="E14" s="15"/>
      <c r="F14" s="16"/>
      <c r="H14" s="46"/>
      <c r="I14" s="42"/>
      <c r="J14" s="43"/>
      <c r="K14" s="43"/>
      <c r="L14" s="42"/>
      <c r="M14" s="42"/>
      <c r="N14" s="41"/>
    </row>
    <row r="15" spans="1:15" x14ac:dyDescent="0.25">
      <c r="A15" s="54"/>
      <c r="B15" s="4" t="s">
        <v>5</v>
      </c>
      <c r="C15" s="20">
        <v>3.3</v>
      </c>
      <c r="D15" s="3" t="s">
        <v>44</v>
      </c>
      <c r="E15" s="17"/>
      <c r="F15" s="16"/>
      <c r="G15" s="22"/>
      <c r="H15" s="46"/>
      <c r="I15" s="42"/>
      <c r="J15" s="43"/>
      <c r="K15" s="41"/>
      <c r="L15" s="42"/>
      <c r="M15" s="42"/>
      <c r="N15" s="43"/>
      <c r="O15" s="16"/>
    </row>
    <row r="16" spans="1:15" x14ac:dyDescent="0.25">
      <c r="A16" s="55"/>
      <c r="B16" s="4" t="s">
        <v>7</v>
      </c>
      <c r="C16" s="8">
        <v>2.2000000000000002</v>
      </c>
      <c r="D16" s="21" t="s">
        <v>45</v>
      </c>
      <c r="E16" s="19"/>
      <c r="F16" s="16"/>
      <c r="H16" s="46"/>
      <c r="I16" s="43"/>
      <c r="J16" s="41"/>
      <c r="K16" s="42"/>
      <c r="L16" s="42"/>
      <c r="M16" s="42"/>
      <c r="N16" s="12"/>
      <c r="O16" s="16"/>
    </row>
    <row r="17" spans="1:15" x14ac:dyDescent="0.25">
      <c r="A17" s="13"/>
      <c r="B17" s="13"/>
      <c r="C17" s="13"/>
      <c r="D17" s="13"/>
      <c r="E17" s="18"/>
      <c r="G17" s="22"/>
      <c r="H17" s="44"/>
      <c r="I17" s="43"/>
      <c r="J17" s="43"/>
      <c r="K17" s="43"/>
      <c r="L17" s="43"/>
      <c r="M17" s="43"/>
      <c r="N17" s="43"/>
      <c r="O17" s="16"/>
    </row>
    <row r="18" spans="1:15" x14ac:dyDescent="0.25">
      <c r="A18" s="53" t="s">
        <v>2</v>
      </c>
      <c r="B18" s="4" t="s">
        <v>8</v>
      </c>
      <c r="C18" s="9">
        <v>50</v>
      </c>
      <c r="D18" s="2" t="s">
        <v>0</v>
      </c>
      <c r="G18" s="22"/>
      <c r="H18" s="45"/>
      <c r="I18" s="41"/>
      <c r="J18" s="41"/>
      <c r="K18" s="41"/>
      <c r="L18" s="41"/>
      <c r="M18" s="41"/>
      <c r="N18" s="41"/>
      <c r="O18" s="16"/>
    </row>
    <row r="19" spans="1:15" x14ac:dyDescent="0.25">
      <c r="A19" s="55"/>
      <c r="B19" s="4" t="s">
        <v>9</v>
      </c>
      <c r="C19" s="9">
        <v>10</v>
      </c>
      <c r="D19" s="2" t="s">
        <v>33</v>
      </c>
      <c r="H19" s="44"/>
      <c r="I19" s="43"/>
      <c r="J19" s="43"/>
      <c r="K19" s="43"/>
      <c r="L19" s="43"/>
      <c r="M19" s="43"/>
      <c r="N19" s="43"/>
      <c r="O19" s="16"/>
    </row>
    <row r="20" spans="1:15" x14ac:dyDescent="0.25">
      <c r="A20" s="13"/>
      <c r="B20" s="13"/>
      <c r="C20" s="13"/>
      <c r="D20" s="13"/>
      <c r="H20" s="39"/>
      <c r="I20" s="40"/>
      <c r="K20" s="22"/>
    </row>
    <row r="21" spans="1:15" x14ac:dyDescent="0.25">
      <c r="A21" s="53" t="s">
        <v>3</v>
      </c>
      <c r="B21" s="4" t="s">
        <v>10</v>
      </c>
      <c r="C21" s="5">
        <f>(1000000*C18*(1/C15))/1000000</f>
        <v>15.151515151515152</v>
      </c>
      <c r="D21" s="56" t="s">
        <v>34</v>
      </c>
      <c r="F21" s="22"/>
      <c r="G21" s="33"/>
      <c r="H21" s="23"/>
      <c r="I21" s="37"/>
      <c r="J21" s="16"/>
    </row>
    <row r="22" spans="1:15" x14ac:dyDescent="0.25">
      <c r="A22" s="54"/>
      <c r="B22" s="4" t="s">
        <v>11</v>
      </c>
      <c r="C22" s="5">
        <f>(1000000*C18*((1/C14)-(1/C15)))/1000000</f>
        <v>1.5151515151515138</v>
      </c>
      <c r="D22" s="56"/>
      <c r="F22" s="25"/>
      <c r="G22" s="30" t="s">
        <v>25</v>
      </c>
      <c r="H22" s="11" t="s">
        <v>26</v>
      </c>
      <c r="I22" s="36"/>
      <c r="J22" s="25"/>
    </row>
    <row r="23" spans="1:15" x14ac:dyDescent="0.25">
      <c r="A23" s="54"/>
      <c r="B23" s="4" t="s">
        <v>12</v>
      </c>
      <c r="C23" s="5">
        <f>(1000000*C18*((1/C13)-(1/C14)))/1000000</f>
        <v>3.3333333333333353</v>
      </c>
      <c r="D23" s="56"/>
      <c r="F23" s="34"/>
      <c r="G23" s="24" t="s">
        <v>27</v>
      </c>
      <c r="H23" s="11" t="s">
        <v>28</v>
      </c>
      <c r="I23" s="31"/>
      <c r="J23" s="29"/>
    </row>
    <row r="24" spans="1:15" x14ac:dyDescent="0.25">
      <c r="A24" s="54"/>
      <c r="B24" s="4" t="s">
        <v>13</v>
      </c>
      <c r="C24" s="5">
        <f>(1000000*C18*(1-(1/C13)))/1000000</f>
        <v>30</v>
      </c>
      <c r="D24" s="56"/>
      <c r="G24" s="35" t="s">
        <v>31</v>
      </c>
      <c r="H24" s="32" t="s">
        <v>29</v>
      </c>
      <c r="I24" s="28"/>
      <c r="J24" s="29"/>
    </row>
    <row r="25" spans="1:15" x14ac:dyDescent="0.25">
      <c r="A25" s="54"/>
      <c r="B25" s="4" t="s">
        <v>14</v>
      </c>
      <c r="C25" s="5">
        <f>(1000000*C19*(1/C16))/1000000</f>
        <v>4.545454545454545</v>
      </c>
      <c r="D25" s="56"/>
      <c r="F25" s="34"/>
      <c r="G25" s="26" t="s">
        <v>32</v>
      </c>
      <c r="H25" s="11" t="s">
        <v>30</v>
      </c>
      <c r="I25" s="28"/>
      <c r="J25" s="29"/>
    </row>
    <row r="26" spans="1:15" x14ac:dyDescent="0.25">
      <c r="A26" s="55"/>
      <c r="B26" s="4" t="s">
        <v>15</v>
      </c>
      <c r="C26" s="5">
        <f>(1000000*C19*(1-(1/C16)))/1000000</f>
        <v>5.4545454545454541</v>
      </c>
      <c r="D26" s="56"/>
      <c r="H26" s="27"/>
      <c r="I26" s="27"/>
    </row>
    <row r="30" spans="1:15" x14ac:dyDescent="0.25">
      <c r="A30" s="52" t="s">
        <v>40</v>
      </c>
      <c r="B30" s="52"/>
      <c r="C30" s="52"/>
      <c r="D30" s="52"/>
    </row>
    <row r="31" spans="1:15" x14ac:dyDescent="0.25">
      <c r="A31" s="4" t="s">
        <v>1</v>
      </c>
      <c r="B31" s="4" t="s">
        <v>16</v>
      </c>
      <c r="C31" s="8">
        <v>2</v>
      </c>
      <c r="D31" s="6" t="s">
        <v>46</v>
      </c>
    </row>
    <row r="32" spans="1:15" x14ac:dyDescent="0.25">
      <c r="A32" s="47"/>
      <c r="B32" s="47"/>
      <c r="C32" s="47"/>
      <c r="D32" s="47"/>
    </row>
    <row r="33" spans="1:5" x14ac:dyDescent="0.25">
      <c r="A33" s="4" t="s">
        <v>17</v>
      </c>
      <c r="B33" s="4" t="s">
        <v>18</v>
      </c>
      <c r="C33" s="8">
        <v>0.2</v>
      </c>
      <c r="D33" s="3" t="s">
        <v>37</v>
      </c>
    </row>
    <row r="34" spans="1:5" x14ac:dyDescent="0.25">
      <c r="A34" s="47"/>
      <c r="B34" s="47"/>
      <c r="C34" s="47"/>
      <c r="D34" s="47"/>
    </row>
    <row r="35" spans="1:5" x14ac:dyDescent="0.25">
      <c r="A35" s="48" t="s">
        <v>3</v>
      </c>
      <c r="B35" s="4" t="s">
        <v>22</v>
      </c>
      <c r="C35" s="5">
        <f>((C31/4)*C33)/2.2</f>
        <v>4.5454545454545456E-2</v>
      </c>
      <c r="D35" s="50" t="s">
        <v>35</v>
      </c>
      <c r="E35" s="7"/>
    </row>
    <row r="36" spans="1:5" x14ac:dyDescent="0.25">
      <c r="A36" s="49"/>
      <c r="B36" s="4" t="s">
        <v>23</v>
      </c>
      <c r="C36" s="5">
        <f>C33-C35</f>
        <v>0.15454545454545454</v>
      </c>
      <c r="D36" s="50"/>
      <c r="E36" s="7"/>
    </row>
    <row r="40" spans="1:5" x14ac:dyDescent="0.25">
      <c r="A40" s="52" t="s">
        <v>41</v>
      </c>
      <c r="B40" s="52"/>
      <c r="C40" s="52"/>
      <c r="D40" s="52"/>
    </row>
    <row r="41" spans="1:5" x14ac:dyDescent="0.25">
      <c r="A41" s="4" t="s">
        <v>1</v>
      </c>
      <c r="B41" s="4" t="s">
        <v>38</v>
      </c>
      <c r="C41" s="8">
        <v>0.7</v>
      </c>
      <c r="D41" s="6" t="s">
        <v>47</v>
      </c>
    </row>
    <row r="42" spans="1:5" x14ac:dyDescent="0.25">
      <c r="A42" s="47"/>
      <c r="B42" s="47"/>
      <c r="C42" s="47"/>
      <c r="D42" s="47"/>
    </row>
    <row r="43" spans="1:5" x14ac:dyDescent="0.25">
      <c r="A43" s="4" t="s">
        <v>17</v>
      </c>
      <c r="B43" s="4" t="s">
        <v>24</v>
      </c>
      <c r="C43" s="8">
        <v>1</v>
      </c>
      <c r="D43" s="3" t="s">
        <v>21</v>
      </c>
    </row>
    <row r="44" spans="1:5" x14ac:dyDescent="0.25">
      <c r="A44" s="47"/>
      <c r="B44" s="47"/>
      <c r="C44" s="47"/>
      <c r="D44" s="47"/>
    </row>
    <row r="45" spans="1:5" x14ac:dyDescent="0.25">
      <c r="A45" s="48" t="s">
        <v>3</v>
      </c>
      <c r="B45" s="4" t="s">
        <v>19</v>
      </c>
      <c r="C45" s="10">
        <f>0.38*C43/C41</f>
        <v>0.54285714285714293</v>
      </c>
      <c r="D45" s="50" t="s">
        <v>36</v>
      </c>
    </row>
    <row r="46" spans="1:5" x14ac:dyDescent="0.25">
      <c r="A46" s="49"/>
      <c r="B46" s="4" t="s">
        <v>20</v>
      </c>
      <c r="C46" s="10">
        <f>C43-C45</f>
        <v>0.45714285714285707</v>
      </c>
      <c r="D46" s="50"/>
    </row>
  </sheetData>
  <mergeCells count="15">
    <mergeCell ref="A44:D44"/>
    <mergeCell ref="A45:A46"/>
    <mergeCell ref="D45:D46"/>
    <mergeCell ref="A12:D12"/>
    <mergeCell ref="A30:D30"/>
    <mergeCell ref="A32:D32"/>
    <mergeCell ref="A13:A16"/>
    <mergeCell ref="A18:A19"/>
    <mergeCell ref="A21:A26"/>
    <mergeCell ref="D21:D26"/>
    <mergeCell ref="A35:A36"/>
    <mergeCell ref="D35:D36"/>
    <mergeCell ref="A34:D34"/>
    <mergeCell ref="A40:D40"/>
    <mergeCell ref="A42:D42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Houtain</dc:creator>
  <cp:lastModifiedBy>François Stas</cp:lastModifiedBy>
  <cp:lastPrinted>2018-08-01T14:17:35Z</cp:lastPrinted>
  <dcterms:created xsi:type="dcterms:W3CDTF">2017-07-04T16:14:50Z</dcterms:created>
  <dcterms:modified xsi:type="dcterms:W3CDTF">2018-08-21T10:19:33Z</dcterms:modified>
</cp:coreProperties>
</file>