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docs\docs\SVN\aem010_doc\02-Admin\02-Datasheet\07-Configuration-Tool\"/>
    </mc:Choice>
  </mc:AlternateContent>
  <xr:revisionPtr revIDLastSave="0" documentId="13_ncr:1_{79266556-1CCA-4573-82E2-D158097F87BA}" xr6:coauthVersionLast="47" xr6:coauthVersionMax="47" xr10:uidLastSave="{00000000-0000-0000-0000-000000000000}"/>
  <workbookProtection workbookAlgorithmName="SHA-512" workbookHashValue="YbMGRoP143sN3x8tKnEWXVM769j0wtAC5Bos9rPQ3u0NIfudMxKaYBwqUP/dGotcfXFrkdsC1oIkpspq6JwMow==" workbookSaltValue="7AXddXmiI6sXi0hUjhoy6g==" workbookSpinCount="100000" lockStructure="1"/>
  <bookViews>
    <workbookView xWindow="-120" yWindow="-120" windowWidth="29040" windowHeight="15840" xr2:uid="{3DD11BB0-E4D3-4096-BE4B-52C03D710F49}"/>
  </bookViews>
  <sheets>
    <sheet name="Calculator" sheetId="1" r:id="rId1"/>
    <sheet name="Typical Valu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6" i="1"/>
  <c r="F46" i="1"/>
  <c r="F34" i="1"/>
  <c r="M6" i="2"/>
  <c r="M8" i="2"/>
  <c r="M7" i="2"/>
  <c r="F25" i="1"/>
  <c r="F24" i="1"/>
  <c r="F37" i="1"/>
  <c r="F27" i="1"/>
  <c r="F26" i="1"/>
  <c r="F47" i="1" l="1"/>
</calcChain>
</file>

<file path=xl/sharedStrings.xml><?xml version="1.0" encoding="utf-8"?>
<sst xmlns="http://schemas.openxmlformats.org/spreadsheetml/2006/main" count="92" uniqueCount="57">
  <si>
    <t>Custom mode from VOLTAGE level protection value</t>
  </si>
  <si>
    <t>STEP 1</t>
  </si>
  <si>
    <t>Vovdis [V]</t>
  </si>
  <si>
    <t>Vchrdy [V]</t>
  </si>
  <si>
    <t>Vovch [V]</t>
  </si>
  <si>
    <t>STEP 2</t>
  </si>
  <si>
    <r>
      <t>RT [M</t>
    </r>
    <r>
      <rPr>
        <b/>
        <sz val="11"/>
        <color rgb="FF142918"/>
        <rFont val="Calibri"/>
        <family val="2"/>
      </rPr>
      <t>Ω]</t>
    </r>
  </si>
  <si>
    <t>Results</t>
  </si>
  <si>
    <t>R1 [MΩ]</t>
  </si>
  <si>
    <t>R2 [MΩ]</t>
  </si>
  <si>
    <t>R3 [MΩ]</t>
  </si>
  <si>
    <t>R4 [MΩ]</t>
  </si>
  <si>
    <t>Custom mode from RESISTORS values</t>
  </si>
  <si>
    <t>Storage Element type</t>
  </si>
  <si>
    <t>Lithium-ion Supercapacitor (LiC)</t>
  </si>
  <si>
    <t>NiMH single-cell</t>
  </si>
  <si>
    <t>RT [MΩ]</t>
  </si>
  <si>
    <t>NiMH dual-cell</t>
  </si>
  <si>
    <t>Custom mode setting for typical storage elements</t>
  </si>
  <si>
    <t>Value</t>
  </si>
  <si>
    <t>Vovdis + 0.05 V</t>
  </si>
  <si>
    <t>Vchrdy + 0.05 V</t>
  </si>
  <si>
    <t>1.00 V</t>
  </si>
  <si>
    <t>4.50 V</t>
  </si>
  <si>
    <t>1 MΩ</t>
  </si>
  <si>
    <t>100 MΩ</t>
  </si>
  <si>
    <t>Vovch - 0.05 V</t>
  </si>
  <si>
    <t>Min.</t>
  </si>
  <si>
    <t>Max.</t>
  </si>
  <si>
    <t>Parameter</t>
  </si>
  <si>
    <t>FILL WHITE CELLS</t>
  </si>
  <si>
    <t>4.40 V</t>
  </si>
  <si>
    <t>Minimum voltage accepted on the storage element before resetting ST_STO.</t>
  </si>
  <si>
    <t>Minimum voltage required on the storage element before asserting ST_STO.</t>
  </si>
  <si>
    <t>Maximum voltage accepted on the storage element before disabling its charging.</t>
  </si>
  <si>
    <t>RT = R1 + R2 + R3 + R4</t>
  </si>
  <si>
    <t>0 V</t>
  </si>
  <si>
    <t>4.5 V</t>
  </si>
  <si>
    <t>SRC_ LVL_CFG[5:0]</t>
  </si>
  <si>
    <t>VSRC_REG [V]</t>
  </si>
  <si>
    <t>Voltage Regulation</t>
  </si>
  <si>
    <r>
      <t xml:space="preserve">Desired Voltages </t>
    </r>
    <r>
      <rPr>
        <b/>
        <sz val="11"/>
        <color theme="1"/>
        <rFont val="Calibri"/>
        <family val="2"/>
        <scheme val="minor"/>
      </rPr>
      <t>[V]</t>
    </r>
  </si>
  <si>
    <r>
      <t xml:space="preserve">E24 Series Resistors </t>
    </r>
    <r>
      <rPr>
        <b/>
        <sz val="11"/>
        <color theme="1"/>
        <rFont val="Calibri"/>
        <family val="2"/>
        <scheme val="minor"/>
      </rPr>
      <t>[MΩ]</t>
    </r>
  </si>
  <si>
    <t>Vovdis</t>
  </si>
  <si>
    <t>Vchrdy</t>
  </si>
  <si>
    <t>Vovch</t>
  </si>
  <si>
    <t>R1</t>
  </si>
  <si>
    <t>R2</t>
  </si>
  <si>
    <t>R3</t>
  </si>
  <si>
    <t>R4</t>
  </si>
  <si>
    <t>RT</t>
  </si>
  <si>
    <t>See RT min./max.</t>
  </si>
  <si>
    <t>Description</t>
  </si>
  <si>
    <t>CUSTOM MODE CONFIGURATION
(AVAILABLE FOR: AEM00300 / AEM00330 / AEM10300 / AEM10330 / AEM30300 / AEM30330)</t>
  </si>
  <si>
    <t>SOURCE VOLTAGE REGULATION
(AVAILABLE FOR: AEM00300 / AEM00330)</t>
  </si>
  <si>
    <t>Source voltage regulation value.</t>
  </si>
  <si>
    <r>
      <t xml:space="preserve">Obtained Voltages </t>
    </r>
    <r>
      <rPr>
        <b/>
        <sz val="11"/>
        <color theme="1"/>
        <rFont val="Calibri"/>
        <family val="2"/>
        <scheme val="minor"/>
      </rPr>
      <t>[V]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</si>
</sst>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color rgb="FF14291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142918"/>
      <name val="Calibri"/>
      <family val="2"/>
    </font>
    <font>
      <b/>
      <sz val="11"/>
      <color theme="8" tint="-0.249977111117893"/>
      <name val="Calibri"/>
      <family val="2"/>
      <scheme val="minor"/>
    </font>
    <font>
      <sz val="11"/>
      <color rgb="FF142918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8BF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2EFDA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Border="1"/>
    <xf numFmtId="0" fontId="3" fillId="0" borderId="0" xfId="0" applyFont="1" applyAlignment="1">
      <alignment vertical="center" wrapText="1"/>
    </xf>
    <xf numFmtId="2" fontId="0" fillId="0" borderId="0" xfId="0" applyNumberFormat="1"/>
    <xf numFmtId="2" fontId="0" fillId="0" borderId="8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2" fontId="1" fillId="0" borderId="8" xfId="0" applyNumberFormat="1" applyFont="1" applyBorder="1" applyAlignment="1" applyProtection="1">
      <alignment horizontal="right" vertical="center" indent="2"/>
      <protection locked="0"/>
    </xf>
    <xf numFmtId="2" fontId="1" fillId="0" borderId="10" xfId="0" applyNumberFormat="1" applyFont="1" applyBorder="1" applyAlignment="1" applyProtection="1">
      <alignment horizontal="right" vertical="center" indent="2"/>
      <protection locked="0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3" xfId="0" applyFill="1" applyBorder="1"/>
    <xf numFmtId="0" fontId="0" fillId="0" borderId="0" xfId="0" applyAlignment="1">
      <alignment horizontal="center" vertical="center"/>
    </xf>
    <xf numFmtId="0" fontId="0" fillId="3" borderId="5" xfId="0" applyFill="1" applyBorder="1"/>
    <xf numFmtId="0" fontId="2" fillId="3" borderId="4" xfId="0" applyFont="1" applyFill="1" applyBorder="1"/>
    <xf numFmtId="0" fontId="0" fillId="3" borderId="4" xfId="0" applyFill="1" applyBorder="1"/>
    <xf numFmtId="0" fontId="1" fillId="2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49" fontId="8" fillId="4" borderId="8" xfId="0" applyNumberFormat="1" applyFont="1" applyFill="1" applyBorder="1" applyAlignment="1">
      <alignment horizontal="center" vertical="center"/>
    </xf>
    <xf numFmtId="0" fontId="5" fillId="3" borderId="5" xfId="0" applyFont="1" applyFill="1" applyBorder="1"/>
    <xf numFmtId="49" fontId="8" fillId="4" borderId="10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right" indent="2"/>
    </xf>
    <xf numFmtId="49" fontId="8" fillId="3" borderId="1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5" borderId="8" xfId="0" applyFont="1" applyFill="1" applyBorder="1" applyAlignment="1">
      <alignment horizontal="left" indent="1"/>
    </xf>
    <xf numFmtId="0" fontId="7" fillId="3" borderId="0" xfId="0" applyFont="1" applyFill="1"/>
    <xf numFmtId="49" fontId="8" fillId="3" borderId="11" xfId="0" applyNumberFormat="1" applyFont="1" applyFill="1" applyBorder="1" applyAlignment="1">
      <alignment horizontal="right"/>
    </xf>
    <xf numFmtId="2" fontId="4" fillId="4" borderId="10" xfId="0" applyNumberFormat="1" applyFont="1" applyFill="1" applyBorder="1" applyAlignment="1">
      <alignment horizontal="right" vertical="center" indent="2"/>
    </xf>
    <xf numFmtId="0" fontId="9" fillId="3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3" borderId="0" xfId="0" applyNumberFormat="1" applyFont="1" applyFill="1" applyAlignment="1">
      <alignment horizontal="right" vertical="center" indent="2"/>
    </xf>
    <xf numFmtId="49" fontId="0" fillId="3" borderId="0" xfId="0" applyNumberFormat="1" applyFill="1" applyAlignment="1">
      <alignment horizontal="right" vertical="center"/>
    </xf>
    <xf numFmtId="0" fontId="1" fillId="4" borderId="8" xfId="0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right" vertical="center" indent="2"/>
    </xf>
    <xf numFmtId="2" fontId="1" fillId="4" borderId="10" xfId="0" applyNumberFormat="1" applyFont="1" applyFill="1" applyBorder="1" applyAlignment="1">
      <alignment horizontal="right" vertical="center" indent="2"/>
    </xf>
    <xf numFmtId="0" fontId="1" fillId="4" borderId="10" xfId="0" applyFont="1" applyFill="1" applyBorder="1" applyAlignment="1">
      <alignment horizontal="center" vertical="center"/>
    </xf>
    <xf numFmtId="165" fontId="1" fillId="4" borderId="10" xfId="0" applyNumberFormat="1" applyFont="1" applyFill="1" applyBorder="1" applyAlignment="1">
      <alignment horizontal="center" vertical="center"/>
    </xf>
    <xf numFmtId="0" fontId="0" fillId="3" borderId="13" xfId="0" applyFill="1" applyBorder="1"/>
    <xf numFmtId="0" fontId="0" fillId="3" borderId="14" xfId="0" applyFill="1" applyBorder="1"/>
    <xf numFmtId="0" fontId="0" fillId="3" borderId="14" xfId="0" applyFill="1" applyBorder="1" applyAlignment="1">
      <alignment horizontal="center" vertical="center"/>
    </xf>
    <xf numFmtId="165" fontId="0" fillId="3" borderId="14" xfId="0" applyNumberFormat="1" applyFill="1" applyBorder="1" applyAlignment="1">
      <alignment horizontal="center" vertical="center"/>
    </xf>
    <xf numFmtId="0" fontId="0" fillId="3" borderId="15" xfId="0" applyFill="1" applyBorder="1"/>
    <xf numFmtId="0" fontId="1" fillId="2" borderId="8" xfId="0" applyFont="1" applyFill="1" applyBorder="1"/>
    <xf numFmtId="0" fontId="0" fillId="3" borderId="1" xfId="0" applyFill="1" applyBorder="1"/>
    <xf numFmtId="0" fontId="1" fillId="4" borderId="17" xfId="0" applyFont="1" applyFill="1" applyBorder="1" applyAlignment="1">
      <alignment vertical="center"/>
    </xf>
    <xf numFmtId="0" fontId="2" fillId="3" borderId="0" xfId="0" applyFont="1" applyFill="1"/>
    <xf numFmtId="0" fontId="0" fillId="3" borderId="2" xfId="0" applyFill="1" applyBorder="1"/>
    <xf numFmtId="0" fontId="0" fillId="3" borderId="2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indent="1"/>
    </xf>
    <xf numFmtId="0" fontId="1" fillId="2" borderId="1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0" fillId="3" borderId="1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3" borderId="12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8" xfId="0" applyNumberFormat="1" applyFont="1" applyFill="1" applyBorder="1" applyAlignment="1">
      <alignment horizontal="center" vertical="center"/>
    </xf>
    <xf numFmtId="49" fontId="8" fillId="7" borderId="6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8BF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hyperlink" Target="https://e-peas.com/types/energy-harvestin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854768</xdr:colOff>
      <xdr:row>1</xdr:row>
      <xdr:rowOff>56784</xdr:rowOff>
    </xdr:from>
    <xdr:to>
      <xdr:col>10</xdr:col>
      <xdr:colOff>1</xdr:colOff>
      <xdr:row>11</xdr:row>
      <xdr:rowOff>157638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9F798C-65B6-4086-9E4C-065AB53B65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91" r="6654" b="32596"/>
        <a:stretch/>
      </xdr:blipFill>
      <xdr:spPr>
        <a:xfrm>
          <a:off x="950018" y="161559"/>
          <a:ext cx="10765733" cy="2005854"/>
        </a:xfrm>
        <a:prstGeom prst="rect">
          <a:avLst/>
        </a:prstGeom>
      </xdr:spPr>
    </xdr:pic>
    <xdr:clientData/>
  </xdr:twoCellAnchor>
  <xdr:twoCellAnchor editAs="oneCell">
    <xdr:from>
      <xdr:col>2</xdr:col>
      <xdr:colOff>161365</xdr:colOff>
      <xdr:row>2</xdr:row>
      <xdr:rowOff>108697</xdr:rowOff>
    </xdr:from>
    <xdr:to>
      <xdr:col>6</xdr:col>
      <xdr:colOff>913188</xdr:colOff>
      <xdr:row>10</xdr:row>
      <xdr:rowOff>38596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B3FD8E-9399-4F1D-A4C5-96F24BCDD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240" y="403972"/>
          <a:ext cx="4133198" cy="1453899"/>
        </a:xfrm>
        <a:prstGeom prst="rect">
          <a:avLst/>
        </a:prstGeom>
      </xdr:spPr>
    </xdr:pic>
    <xdr:clientData/>
  </xdr:twoCellAnchor>
  <xdr:twoCellAnchor editAs="oneCell">
    <xdr:from>
      <xdr:col>9</xdr:col>
      <xdr:colOff>231085</xdr:colOff>
      <xdr:row>21</xdr:row>
      <xdr:rowOff>88409</xdr:rowOff>
    </xdr:from>
    <xdr:to>
      <xdr:col>9</xdr:col>
      <xdr:colOff>2345634</xdr:colOff>
      <xdr:row>38</xdr:row>
      <xdr:rowOff>54664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DDAD89-7139-4B22-A41D-92E8E751B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" r="50125" b="-403"/>
        <a:stretch/>
      </xdr:blipFill>
      <xdr:spPr>
        <a:xfrm>
          <a:off x="7603435" y="4203209"/>
          <a:ext cx="2114549" cy="3204755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>
    <xdr:from>
      <xdr:col>7</xdr:col>
      <xdr:colOff>114300</xdr:colOff>
      <xdr:row>2</xdr:row>
      <xdr:rowOff>40678</xdr:rowOff>
    </xdr:from>
    <xdr:to>
      <xdr:col>9</xdr:col>
      <xdr:colOff>3476624</xdr:colOff>
      <xdr:row>10</xdr:row>
      <xdr:rowOff>133350</xdr:rowOff>
    </xdr:to>
    <xdr:sp macro="" textlink="">
      <xdr:nvSpPr>
        <xdr:cNvPr id="3" name="TextBox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FB6565-8D4A-CCD9-0758-6116B9B90BD9}"/>
            </a:ext>
          </a:extLst>
        </xdr:cNvPr>
        <xdr:cNvSpPr txBox="1"/>
      </xdr:nvSpPr>
      <xdr:spPr>
        <a:xfrm>
          <a:off x="4791075" y="335953"/>
          <a:ext cx="5924549" cy="16166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200"/>
            <a:t>This spreadsheet allows to define the optional external</a:t>
          </a:r>
          <a:r>
            <a:rPr lang="fr-BE" sz="1200" baseline="0"/>
            <a:t> resistor values for specific configurations of the AEM00300, AEM00330, AEM10300, AEM10330, AEM30300 and AEM30330 as defined in the datasheet of each component.</a:t>
          </a:r>
        </a:p>
        <a:p>
          <a:endParaRPr lang="fr-BE" sz="1200" baseline="0"/>
        </a:p>
        <a:p>
          <a:r>
            <a:rPr lang="fr-B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AEM datasheets </a:t>
          </a:r>
          <a:r>
            <a:rPr lang="fr-BE" sz="1200" baseline="0"/>
            <a:t>and </a:t>
          </a:r>
          <a:r>
            <a:rPr lang="fr-BE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user guides for the evaluation boards </a:t>
          </a:r>
          <a:r>
            <a:rPr lang="fr-BE" sz="1200" baseline="0"/>
            <a:t>can be found on e-peas website</a:t>
          </a:r>
        </a:p>
        <a:p>
          <a:r>
            <a:rPr lang="fr-BE" sz="1200" b="1" baseline="0">
              <a:solidFill>
                <a:schemeClr val="accent5">
                  <a:lumMod val="75000"/>
                </a:schemeClr>
              </a:solidFill>
            </a:rPr>
            <a:t>https://e-peas.com/types/energy-harvesting/</a:t>
          </a:r>
        </a:p>
        <a:p>
          <a:endParaRPr lang="fr-BE" sz="1200" baseline="0"/>
        </a:p>
        <a:p>
          <a:r>
            <a:rPr lang="fr-BE" sz="1200" baseline="0"/>
            <a:t>For additional support, contact </a:t>
          </a:r>
          <a:r>
            <a:rPr lang="fr-BE" sz="1200" b="1" baseline="0">
              <a:solidFill>
                <a:srgbClr val="68BF6A"/>
              </a:solidFill>
            </a:rPr>
            <a:t>support@e-peas.com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7064-A4C8-425C-9434-68AD6D41E656}">
  <dimension ref="A1:O48"/>
  <sheetViews>
    <sheetView tabSelected="1" zoomScale="115" zoomScaleNormal="115" workbookViewId="0">
      <selection activeCell="H18" sqref="H18"/>
    </sheetView>
  </sheetViews>
  <sheetFormatPr defaultRowHeight="15" x14ac:dyDescent="0.25"/>
  <cols>
    <col min="1" max="1" width="1.42578125" style="11" customWidth="1"/>
    <col min="2" max="2" width="0.7109375" customWidth="1"/>
    <col min="3" max="3" width="13" customWidth="1"/>
    <col min="4" max="4" width="10" customWidth="1"/>
    <col min="5" max="5" width="17.7109375" style="14" customWidth="1"/>
    <col min="6" max="6" width="10" style="14" customWidth="1"/>
    <col min="7" max="8" width="17.28515625" style="14" customWidth="1"/>
    <col min="9" max="9" width="21.140625" customWidth="1"/>
    <col min="10" max="10" width="55" customWidth="1"/>
    <col min="11" max="11" width="0.85546875" customWidth="1"/>
  </cols>
  <sheetData>
    <row r="1" spans="2:12" ht="8.25" customHeight="1" thickBot="1" x14ac:dyDescent="0.3">
      <c r="B1" s="11"/>
      <c r="C1" s="11"/>
      <c r="D1" s="11"/>
      <c r="E1" s="12"/>
      <c r="F1" s="12"/>
      <c r="G1" s="12"/>
      <c r="H1" s="12"/>
      <c r="I1" s="11"/>
      <c r="J1" s="11"/>
      <c r="K1" s="11"/>
      <c r="L1" s="11"/>
    </row>
    <row r="2" spans="2:12" x14ac:dyDescent="0.25">
      <c r="B2" s="51"/>
      <c r="C2" s="54"/>
      <c r="D2" s="54"/>
      <c r="E2" s="55"/>
      <c r="F2" s="55"/>
      <c r="G2" s="55"/>
      <c r="H2" s="55"/>
      <c r="I2" s="54"/>
      <c r="J2" s="54"/>
      <c r="K2" s="13"/>
    </row>
    <row r="3" spans="2:12" x14ac:dyDescent="0.25">
      <c r="B3" s="17"/>
      <c r="C3" s="11"/>
      <c r="D3" s="11"/>
      <c r="E3" s="12"/>
      <c r="F3" s="12"/>
      <c r="G3" s="12"/>
      <c r="H3" s="12"/>
      <c r="I3" s="11"/>
      <c r="J3" s="11"/>
      <c r="K3" s="15"/>
    </row>
    <row r="4" spans="2:12" x14ac:dyDescent="0.25">
      <c r="B4" s="17"/>
      <c r="C4" s="11"/>
      <c r="D4" s="11"/>
      <c r="E4" s="12"/>
      <c r="F4" s="12"/>
      <c r="G4" s="12"/>
      <c r="H4" s="12"/>
      <c r="I4" s="11"/>
      <c r="J4" s="11"/>
      <c r="K4" s="15"/>
    </row>
    <row r="5" spans="2:12" x14ac:dyDescent="0.25">
      <c r="B5" s="17"/>
      <c r="C5" s="11"/>
      <c r="D5" s="11"/>
      <c r="E5" s="12"/>
      <c r="F5" s="12"/>
      <c r="G5" s="12"/>
      <c r="H5" s="12"/>
      <c r="I5" s="11"/>
      <c r="J5" s="11"/>
      <c r="K5" s="15"/>
    </row>
    <row r="6" spans="2:12" x14ac:dyDescent="0.25">
      <c r="B6" s="17"/>
      <c r="C6" s="11"/>
      <c r="D6" s="11"/>
      <c r="E6" s="12"/>
      <c r="F6" s="12"/>
      <c r="G6" s="12"/>
      <c r="H6" s="12"/>
      <c r="I6" s="11"/>
      <c r="J6" s="11"/>
      <c r="K6" s="15"/>
    </row>
    <row r="7" spans="2:12" x14ac:dyDescent="0.25">
      <c r="B7" s="17"/>
      <c r="C7" s="11"/>
      <c r="D7" s="11"/>
      <c r="E7" s="12"/>
      <c r="F7" s="12"/>
      <c r="G7" s="12"/>
      <c r="H7" s="12"/>
      <c r="I7" s="11"/>
      <c r="J7" s="11"/>
      <c r="K7" s="15"/>
    </row>
    <row r="8" spans="2:12" x14ac:dyDescent="0.25">
      <c r="B8" s="17"/>
      <c r="C8" s="11"/>
      <c r="D8" s="11"/>
      <c r="E8" s="12"/>
      <c r="F8" s="12"/>
      <c r="G8" s="12"/>
      <c r="H8" s="12"/>
      <c r="I8" s="11"/>
      <c r="J8" s="11"/>
      <c r="K8" s="15"/>
    </row>
    <row r="9" spans="2:12" x14ac:dyDescent="0.25">
      <c r="B9" s="17"/>
      <c r="C9" s="11"/>
      <c r="D9" s="11"/>
      <c r="E9" s="12"/>
      <c r="F9" s="12"/>
      <c r="G9" s="12"/>
      <c r="H9" s="12"/>
      <c r="I9" s="11"/>
      <c r="J9" s="11"/>
      <c r="K9" s="15"/>
    </row>
    <row r="10" spans="2:12" x14ac:dyDescent="0.25">
      <c r="B10" s="17"/>
      <c r="C10" s="11"/>
      <c r="D10" s="11"/>
      <c r="E10" s="12"/>
      <c r="F10" s="12"/>
      <c r="G10" s="12"/>
      <c r="H10" s="12"/>
      <c r="I10" s="11"/>
      <c r="J10" s="11"/>
      <c r="K10" s="15"/>
    </row>
    <row r="11" spans="2:12" x14ac:dyDescent="0.25">
      <c r="B11" s="17"/>
      <c r="C11" s="11"/>
      <c r="D11" s="11"/>
      <c r="E11" s="12"/>
      <c r="F11" s="12"/>
      <c r="G11" s="12"/>
      <c r="H11" s="12"/>
      <c r="I11" s="11"/>
      <c r="J11" s="11"/>
      <c r="K11" s="15"/>
    </row>
    <row r="12" spans="2:12" x14ac:dyDescent="0.25">
      <c r="B12" s="17"/>
      <c r="C12" s="11"/>
      <c r="D12" s="11"/>
      <c r="E12" s="12"/>
      <c r="F12" s="12"/>
      <c r="G12" s="12"/>
      <c r="H12" s="12"/>
      <c r="I12" s="11"/>
      <c r="J12" s="11"/>
      <c r="K12" s="15"/>
    </row>
    <row r="13" spans="2:12" ht="24" customHeight="1" x14ac:dyDescent="0.25">
      <c r="B13" s="16"/>
      <c r="C13" s="53" t="s">
        <v>30</v>
      </c>
      <c r="D13" s="11"/>
      <c r="E13" s="12"/>
      <c r="F13" s="12"/>
      <c r="G13" s="12"/>
      <c r="H13" s="12"/>
      <c r="I13" s="11"/>
      <c r="J13" s="11"/>
      <c r="K13" s="15"/>
    </row>
    <row r="14" spans="2:12" x14ac:dyDescent="0.25">
      <c r="B14" s="17"/>
      <c r="C14" s="11"/>
      <c r="D14" s="11"/>
      <c r="E14" s="12"/>
      <c r="F14" s="12"/>
      <c r="G14" s="12"/>
      <c r="H14" s="12"/>
      <c r="I14" s="11"/>
      <c r="J14" s="11"/>
      <c r="K14" s="15"/>
    </row>
    <row r="15" spans="2:12" ht="30" customHeight="1" x14ac:dyDescent="0.25">
      <c r="B15" s="17"/>
      <c r="C15" s="62" t="s">
        <v>53</v>
      </c>
      <c r="D15" s="62"/>
      <c r="E15" s="62"/>
      <c r="F15" s="62"/>
      <c r="G15" s="62"/>
      <c r="H15" s="62"/>
      <c r="I15" s="62"/>
      <c r="J15" s="62"/>
      <c r="K15" s="15"/>
    </row>
    <row r="16" spans="2:12" ht="15" customHeight="1" x14ac:dyDescent="0.25">
      <c r="B16" s="17"/>
      <c r="C16" s="11"/>
      <c r="D16" s="11"/>
      <c r="E16" s="11"/>
      <c r="F16" s="11"/>
      <c r="G16" s="11"/>
      <c r="H16" s="11"/>
      <c r="J16" s="11"/>
      <c r="K16" s="15"/>
    </row>
    <row r="17" spans="2:15" ht="15" customHeight="1" x14ac:dyDescent="0.25">
      <c r="B17" s="17"/>
      <c r="C17" s="11"/>
      <c r="D17" s="11"/>
      <c r="E17" s="18" t="s">
        <v>29</v>
      </c>
      <c r="F17" s="18" t="s">
        <v>19</v>
      </c>
      <c r="G17" s="18" t="s">
        <v>27</v>
      </c>
      <c r="H17" s="18" t="s">
        <v>28</v>
      </c>
      <c r="I17" s="57" t="s">
        <v>52</v>
      </c>
      <c r="J17" s="58"/>
      <c r="K17" s="15"/>
    </row>
    <row r="18" spans="2:15" ht="15" customHeight="1" x14ac:dyDescent="0.25">
      <c r="B18" s="56"/>
      <c r="C18" s="63" t="s">
        <v>0</v>
      </c>
      <c r="D18" s="64" t="s">
        <v>1</v>
      </c>
      <c r="E18" s="20" t="s">
        <v>2</v>
      </c>
      <c r="F18" s="9">
        <v>2.5</v>
      </c>
      <c r="G18" s="21" t="s">
        <v>22</v>
      </c>
      <c r="H18" s="21" t="s">
        <v>31</v>
      </c>
      <c r="I18" s="59" t="s">
        <v>32</v>
      </c>
      <c r="J18" s="59"/>
      <c r="K18" s="22"/>
    </row>
    <row r="19" spans="2:15" ht="15" customHeight="1" x14ac:dyDescent="0.25">
      <c r="B19" s="56"/>
      <c r="C19" s="63"/>
      <c r="D19" s="80"/>
      <c r="E19" s="20" t="s">
        <v>3</v>
      </c>
      <c r="F19" s="9">
        <v>3.3</v>
      </c>
      <c r="G19" s="21" t="s">
        <v>20</v>
      </c>
      <c r="H19" s="21" t="s">
        <v>26</v>
      </c>
      <c r="I19" s="59" t="s">
        <v>33</v>
      </c>
      <c r="J19" s="59"/>
      <c r="K19" s="22"/>
    </row>
    <row r="20" spans="2:15" ht="15" customHeight="1" x14ac:dyDescent="0.25">
      <c r="B20" s="56"/>
      <c r="C20" s="63"/>
      <c r="D20" s="80"/>
      <c r="E20" s="20" t="s">
        <v>4</v>
      </c>
      <c r="F20" s="10">
        <v>3.8</v>
      </c>
      <c r="G20" s="21" t="s">
        <v>21</v>
      </c>
      <c r="H20" s="23" t="s">
        <v>23</v>
      </c>
      <c r="I20" s="59" t="s">
        <v>34</v>
      </c>
      <c r="J20" s="59"/>
      <c r="K20" s="22"/>
    </row>
    <row r="21" spans="2:15" ht="15" customHeight="1" x14ac:dyDescent="0.25">
      <c r="B21" s="56"/>
      <c r="C21" s="63"/>
      <c r="D21" s="24"/>
      <c r="E21" s="24"/>
      <c r="F21" s="25"/>
      <c r="G21" s="26"/>
      <c r="H21" s="26"/>
      <c r="I21" s="27"/>
      <c r="J21" s="27"/>
      <c r="K21" s="15"/>
    </row>
    <row r="22" spans="2:15" ht="15" customHeight="1" x14ac:dyDescent="0.25">
      <c r="B22" s="56"/>
      <c r="C22" s="63"/>
      <c r="D22" s="19" t="s">
        <v>5</v>
      </c>
      <c r="E22" s="20" t="s">
        <v>6</v>
      </c>
      <c r="F22" s="9">
        <v>50</v>
      </c>
      <c r="G22" s="21" t="s">
        <v>24</v>
      </c>
      <c r="H22" s="21" t="s">
        <v>25</v>
      </c>
      <c r="I22" s="28" t="s">
        <v>35</v>
      </c>
      <c r="J22" s="29"/>
      <c r="K22" s="15"/>
    </row>
    <row r="23" spans="2:15" ht="15" customHeight="1" x14ac:dyDescent="0.25">
      <c r="B23" s="56"/>
      <c r="C23" s="63"/>
      <c r="D23" s="24"/>
      <c r="E23" s="24"/>
      <c r="F23" s="25"/>
      <c r="G23" s="30"/>
      <c r="H23" s="30"/>
      <c r="I23" s="24"/>
      <c r="J23" s="27"/>
      <c r="K23" s="15"/>
    </row>
    <row r="24" spans="2:15" ht="15" customHeight="1" x14ac:dyDescent="0.25">
      <c r="B24" s="56"/>
      <c r="C24" s="63"/>
      <c r="D24" s="64" t="s">
        <v>7</v>
      </c>
      <c r="E24" s="20" t="s">
        <v>8</v>
      </c>
      <c r="F24" s="31">
        <f>(1000000*F22*(1/F20))/1000000</f>
        <v>13.157894736842104</v>
      </c>
      <c r="G24" s="74" t="s">
        <v>51</v>
      </c>
      <c r="H24" s="75"/>
      <c r="I24" s="70"/>
      <c r="J24" s="32"/>
      <c r="K24" s="15"/>
      <c r="M24" s="33"/>
      <c r="N24" s="34"/>
      <c r="O24" s="35"/>
    </row>
    <row r="25" spans="2:15" ht="15" customHeight="1" x14ac:dyDescent="0.25">
      <c r="B25" s="56"/>
      <c r="C25" s="63"/>
      <c r="D25" s="80"/>
      <c r="E25" s="20" t="s">
        <v>9</v>
      </c>
      <c r="F25" s="31">
        <f>(1000000*F22*((1/F19)-(1/F20)))/1000000</f>
        <v>1.9936204146730474</v>
      </c>
      <c r="G25" s="76"/>
      <c r="H25" s="77"/>
      <c r="I25" s="70"/>
      <c r="J25" s="32"/>
      <c r="K25" s="15"/>
      <c r="M25" s="33"/>
      <c r="N25" s="34"/>
      <c r="O25" s="35"/>
    </row>
    <row r="26" spans="2:15" ht="15" customHeight="1" x14ac:dyDescent="0.25">
      <c r="B26" s="56"/>
      <c r="C26" s="63"/>
      <c r="D26" s="80"/>
      <c r="E26" s="20" t="s">
        <v>10</v>
      </c>
      <c r="F26" s="31">
        <f>(1000000*F22*((1/F18)-(1/F19)))/1000000</f>
        <v>4.8484848484848495</v>
      </c>
      <c r="G26" s="76"/>
      <c r="H26" s="77"/>
      <c r="I26" s="70"/>
      <c r="J26" s="32"/>
      <c r="K26" s="15"/>
      <c r="M26" s="33"/>
      <c r="N26" s="34"/>
      <c r="O26" s="35"/>
    </row>
    <row r="27" spans="2:15" ht="15" customHeight="1" x14ac:dyDescent="0.25">
      <c r="B27" s="56"/>
      <c r="C27" s="63"/>
      <c r="D27" s="65"/>
      <c r="E27" s="20" t="s">
        <v>11</v>
      </c>
      <c r="F27" s="31">
        <f>(1000000*F22*(1-(1/F18)))/1000000</f>
        <v>30</v>
      </c>
      <c r="G27" s="78"/>
      <c r="H27" s="79"/>
      <c r="I27" s="70"/>
      <c r="J27" s="32"/>
      <c r="K27" s="15"/>
      <c r="M27" s="36"/>
      <c r="N27" s="37"/>
    </row>
    <row r="28" spans="2:15" x14ac:dyDescent="0.25">
      <c r="B28" s="17"/>
      <c r="C28" s="11"/>
      <c r="D28" s="11"/>
      <c r="E28" s="12"/>
      <c r="F28" s="38"/>
      <c r="G28" s="39"/>
      <c r="H28" s="39"/>
      <c r="I28" s="11"/>
      <c r="J28" s="11"/>
      <c r="K28" s="15"/>
    </row>
    <row r="29" spans="2:15" ht="15" customHeight="1" x14ac:dyDescent="0.25">
      <c r="B29" s="17"/>
      <c r="C29" s="11"/>
      <c r="D29" s="11"/>
      <c r="E29" s="18" t="s">
        <v>29</v>
      </c>
      <c r="F29" s="18" t="s">
        <v>19</v>
      </c>
      <c r="G29" s="18" t="s">
        <v>27</v>
      </c>
      <c r="H29" s="18" t="s">
        <v>28</v>
      </c>
      <c r="I29" s="50" t="s">
        <v>52</v>
      </c>
      <c r="J29" s="29"/>
      <c r="K29" s="15"/>
    </row>
    <row r="30" spans="2:15" ht="15" customHeight="1" x14ac:dyDescent="0.25">
      <c r="B30" s="56"/>
      <c r="C30" s="63" t="s">
        <v>12</v>
      </c>
      <c r="D30" s="71" t="s">
        <v>1</v>
      </c>
      <c r="E30" s="40" t="s">
        <v>8</v>
      </c>
      <c r="F30" s="9">
        <v>13.16</v>
      </c>
      <c r="G30" s="74" t="s">
        <v>51</v>
      </c>
      <c r="H30" s="75"/>
      <c r="I30" s="11"/>
      <c r="J30" s="11"/>
      <c r="K30" s="15"/>
    </row>
    <row r="31" spans="2:15" ht="15" customHeight="1" x14ac:dyDescent="0.25">
      <c r="B31" s="56"/>
      <c r="C31" s="63"/>
      <c r="D31" s="72"/>
      <c r="E31" s="40" t="s">
        <v>9</v>
      </c>
      <c r="F31" s="9">
        <v>1.99</v>
      </c>
      <c r="G31" s="76"/>
      <c r="H31" s="77"/>
      <c r="I31" s="11"/>
      <c r="J31" s="11"/>
      <c r="K31" s="15"/>
    </row>
    <row r="32" spans="2:15" ht="15" customHeight="1" x14ac:dyDescent="0.25">
      <c r="B32" s="56"/>
      <c r="C32" s="63"/>
      <c r="D32" s="72"/>
      <c r="E32" s="40" t="s">
        <v>10</v>
      </c>
      <c r="F32" s="9">
        <v>4.8499999999999996</v>
      </c>
      <c r="G32" s="76"/>
      <c r="H32" s="77"/>
      <c r="I32" s="11"/>
      <c r="J32" s="11"/>
      <c r="K32" s="15"/>
    </row>
    <row r="33" spans="2:11" ht="15" customHeight="1" x14ac:dyDescent="0.25">
      <c r="B33" s="56"/>
      <c r="C33" s="63"/>
      <c r="D33" s="72"/>
      <c r="E33" s="40" t="s">
        <v>11</v>
      </c>
      <c r="F33" s="9">
        <v>30</v>
      </c>
      <c r="G33" s="78"/>
      <c r="H33" s="79"/>
      <c r="I33" s="11"/>
      <c r="J33" s="11"/>
      <c r="K33" s="15"/>
    </row>
    <row r="34" spans="2:11" ht="15" customHeight="1" x14ac:dyDescent="0.25">
      <c r="B34" s="56"/>
      <c r="C34" s="63"/>
      <c r="D34" s="73"/>
      <c r="E34" s="40" t="s">
        <v>16</v>
      </c>
      <c r="F34" s="41">
        <f>SUM(F30:F33)</f>
        <v>50</v>
      </c>
      <c r="G34" s="21" t="s">
        <v>24</v>
      </c>
      <c r="H34" s="21" t="s">
        <v>25</v>
      </c>
      <c r="I34" s="28" t="s">
        <v>35</v>
      </c>
      <c r="J34" s="29"/>
      <c r="K34" s="15"/>
    </row>
    <row r="35" spans="2:11" ht="15" customHeight="1" x14ac:dyDescent="0.25">
      <c r="B35" s="56"/>
      <c r="C35" s="63"/>
      <c r="D35" s="60"/>
      <c r="E35" s="60"/>
      <c r="F35" s="60"/>
      <c r="G35" s="61"/>
      <c r="H35" s="61"/>
      <c r="I35" s="11"/>
      <c r="J35" s="11"/>
      <c r="K35" s="15"/>
    </row>
    <row r="36" spans="2:11" ht="15" customHeight="1" x14ac:dyDescent="0.25">
      <c r="B36" s="56"/>
      <c r="C36" s="63"/>
      <c r="D36" s="64" t="s">
        <v>7</v>
      </c>
      <c r="E36" s="40" t="s">
        <v>2</v>
      </c>
      <c r="F36" s="42">
        <f>(F30+F31+F32+F33)/(F30+F31+F32)</f>
        <v>2.5</v>
      </c>
      <c r="G36" s="21" t="s">
        <v>22</v>
      </c>
      <c r="H36" s="21" t="s">
        <v>31</v>
      </c>
      <c r="I36" s="11"/>
      <c r="J36" s="11"/>
      <c r="K36" s="15"/>
    </row>
    <row r="37" spans="2:11" ht="15" customHeight="1" x14ac:dyDescent="0.25">
      <c r="B37" s="56"/>
      <c r="C37" s="63"/>
      <c r="D37" s="80"/>
      <c r="E37" s="40" t="s">
        <v>3</v>
      </c>
      <c r="F37" s="42">
        <f>(F30+F31+F32+F33)/(F30+F31)</f>
        <v>3.3003300330033003</v>
      </c>
      <c r="G37" s="21" t="s">
        <v>20</v>
      </c>
      <c r="H37" s="21" t="s">
        <v>26</v>
      </c>
      <c r="I37" s="11"/>
      <c r="J37" s="11"/>
      <c r="K37" s="15"/>
    </row>
    <row r="38" spans="2:11" ht="15" customHeight="1" x14ac:dyDescent="0.25">
      <c r="B38" s="56"/>
      <c r="C38" s="63"/>
      <c r="D38" s="65"/>
      <c r="E38" s="40" t="s">
        <v>4</v>
      </c>
      <c r="F38" s="42">
        <f>(F30+F31+F32+F33)/(F30)</f>
        <v>3.7993920972644375</v>
      </c>
      <c r="G38" s="21" t="s">
        <v>21</v>
      </c>
      <c r="H38" s="21" t="s">
        <v>23</v>
      </c>
      <c r="I38" s="11"/>
      <c r="J38" s="11"/>
      <c r="K38" s="15"/>
    </row>
    <row r="39" spans="2:11" x14ac:dyDescent="0.25">
      <c r="B39" s="17"/>
      <c r="C39" s="11"/>
      <c r="D39" s="11"/>
      <c r="E39" s="12"/>
      <c r="F39" s="12"/>
      <c r="G39" s="12"/>
      <c r="H39" s="12"/>
      <c r="I39" s="11"/>
      <c r="J39" s="11"/>
      <c r="K39" s="15"/>
    </row>
    <row r="40" spans="2:11" x14ac:dyDescent="0.25">
      <c r="B40" s="17"/>
      <c r="C40" s="11"/>
      <c r="D40" s="11"/>
      <c r="E40" s="12"/>
      <c r="F40" s="12"/>
      <c r="G40" s="12"/>
      <c r="H40" s="12"/>
      <c r="I40" s="11"/>
      <c r="J40" s="11"/>
      <c r="K40" s="15"/>
    </row>
    <row r="41" spans="2:11" ht="30" customHeight="1" x14ac:dyDescent="0.25">
      <c r="B41" s="17"/>
      <c r="C41" s="62" t="s">
        <v>54</v>
      </c>
      <c r="D41" s="62"/>
      <c r="E41" s="62"/>
      <c r="F41" s="62"/>
      <c r="G41" s="62"/>
      <c r="H41" s="62"/>
      <c r="I41" s="62"/>
      <c r="J41" s="62"/>
      <c r="K41" s="15"/>
    </row>
    <row r="42" spans="2:11" x14ac:dyDescent="0.25">
      <c r="B42" s="17"/>
      <c r="C42" s="11"/>
      <c r="D42" s="11"/>
      <c r="E42" s="12"/>
      <c r="F42" s="12"/>
      <c r="G42" s="12"/>
      <c r="H42" s="12"/>
      <c r="I42" s="11"/>
      <c r="J42" s="11"/>
      <c r="K42" s="15"/>
    </row>
    <row r="43" spans="2:11" x14ac:dyDescent="0.25">
      <c r="B43" s="17"/>
      <c r="C43" s="11"/>
      <c r="D43" s="11"/>
      <c r="E43" s="18" t="s">
        <v>29</v>
      </c>
      <c r="F43" s="18" t="s">
        <v>19</v>
      </c>
      <c r="G43" s="18" t="s">
        <v>27</v>
      </c>
      <c r="H43" s="18" t="s">
        <v>28</v>
      </c>
      <c r="I43" s="57" t="s">
        <v>52</v>
      </c>
      <c r="J43" s="58"/>
      <c r="K43" s="15"/>
    </row>
    <row r="44" spans="2:11" ht="15" customHeight="1" x14ac:dyDescent="0.25">
      <c r="B44" s="56"/>
      <c r="C44" s="63" t="s">
        <v>40</v>
      </c>
      <c r="D44" s="52" t="s">
        <v>1</v>
      </c>
      <c r="E44" s="40" t="s">
        <v>39</v>
      </c>
      <c r="F44" s="9">
        <v>0.75</v>
      </c>
      <c r="G44" s="21" t="s">
        <v>36</v>
      </c>
      <c r="H44" s="21" t="s">
        <v>37</v>
      </c>
      <c r="I44" s="59" t="s">
        <v>55</v>
      </c>
      <c r="J44" s="59"/>
      <c r="K44" s="15"/>
    </row>
    <row r="45" spans="2:11" ht="15" customHeight="1" x14ac:dyDescent="0.25">
      <c r="B45" s="56"/>
      <c r="C45" s="63"/>
      <c r="D45" s="66"/>
      <c r="E45" s="66"/>
      <c r="F45" s="66"/>
      <c r="G45" s="67"/>
      <c r="H45" s="67"/>
      <c r="I45" s="11"/>
      <c r="J45" s="11"/>
      <c r="K45" s="15"/>
    </row>
    <row r="46" spans="2:11" ht="15" customHeight="1" x14ac:dyDescent="0.25">
      <c r="B46" s="56"/>
      <c r="C46" s="63"/>
      <c r="D46" s="64" t="s">
        <v>7</v>
      </c>
      <c r="E46" s="40" t="s">
        <v>38</v>
      </c>
      <c r="F46" s="43" t="str">
        <f>DEC2BIN(IF(F44=0.135, 0, IF(F44&lt;=0.285, (F44/3-0.045)/0.01, IF(F44&lt;=0.878, (F44/3-0.09)/0.015+4.5, (F44/3-0.3)/0.03+18.5))), 6)</f>
        <v>001111</v>
      </c>
      <c r="G46" s="68"/>
      <c r="H46" s="69"/>
      <c r="I46" s="11"/>
      <c r="J46" s="11"/>
      <c r="K46" s="15"/>
    </row>
    <row r="47" spans="2:11" ht="15" customHeight="1" x14ac:dyDescent="0.25">
      <c r="B47" s="56"/>
      <c r="C47" s="63"/>
      <c r="D47" s="65"/>
      <c r="E47" s="40" t="s">
        <v>39</v>
      </c>
      <c r="F47" s="44">
        <f>IF(BIN2DEC(F46)=0, 0.045*3, IF(BIN2DEC(F46)&lt;=5, (0.045+BIN2DEC(F46)*0.01)*3, IF(BIN2DEC(F46)&lt;=18, (0.09+(2*BIN2DEC(F46)-9)*0.0075)*3, (0.3+(BIN2DEC(F46)*2-37)*0.015)*3)))</f>
        <v>0.74249999999999994</v>
      </c>
      <c r="G47" s="68"/>
      <c r="H47" s="69"/>
      <c r="I47" s="11"/>
      <c r="J47" s="11"/>
      <c r="K47" s="15"/>
    </row>
    <row r="48" spans="2:11" ht="4.5" customHeight="1" thickBot="1" x14ac:dyDescent="0.3">
      <c r="B48" s="45"/>
      <c r="C48" s="46"/>
      <c r="D48" s="46"/>
      <c r="E48" s="47"/>
      <c r="F48" s="48"/>
      <c r="G48" s="47"/>
      <c r="H48" s="47"/>
      <c r="I48" s="46"/>
      <c r="J48" s="46"/>
      <c r="K48" s="49"/>
    </row>
  </sheetData>
  <sheetProtection algorithmName="SHA-512" hashValue="CzCDkeLDH/DK6enEU6+NKZYcoNO76JhREZq1thwPRCISTJFUeTXiQ9ODTHEusyV6hTEZgjgoZIdz1eq6ClRb1A==" saltValue="t0Gu6ByDBQ3H3+Bomphfug==" spinCount="100000" sheet="1" objects="1" scenarios="1"/>
  <mergeCells count="25">
    <mergeCell ref="I17:J17"/>
    <mergeCell ref="C15:J15"/>
    <mergeCell ref="C41:J41"/>
    <mergeCell ref="C44:C47"/>
    <mergeCell ref="D46:D47"/>
    <mergeCell ref="D45:H45"/>
    <mergeCell ref="G46:H47"/>
    <mergeCell ref="C30:C38"/>
    <mergeCell ref="C18:C27"/>
    <mergeCell ref="I24:I27"/>
    <mergeCell ref="D30:D34"/>
    <mergeCell ref="G24:H27"/>
    <mergeCell ref="G30:H33"/>
    <mergeCell ref="D36:D38"/>
    <mergeCell ref="D18:D20"/>
    <mergeCell ref="D24:D27"/>
    <mergeCell ref="B18:B27"/>
    <mergeCell ref="B30:B38"/>
    <mergeCell ref="B44:B47"/>
    <mergeCell ref="I43:J43"/>
    <mergeCell ref="I44:J44"/>
    <mergeCell ref="I20:J20"/>
    <mergeCell ref="D35:H35"/>
    <mergeCell ref="I18:J18"/>
    <mergeCell ref="I19:J19"/>
  </mergeCells>
  <conditionalFormatting sqref="F34">
    <cfRule type="cellIs" dxfId="0" priority="2" operator="notBetween">
      <formula>1</formula>
      <formula>100</formula>
    </cfRule>
  </conditionalFormatting>
  <dataValidations count="5">
    <dataValidation type="decimal" allowBlank="1" showInputMessage="1" showErrorMessage="1" sqref="F18" xr:uid="{0937890A-C934-425D-B3E6-C84BE4DAB761}">
      <formula1>1</formula1>
      <formula2>4.45</formula2>
    </dataValidation>
    <dataValidation type="decimal" allowBlank="1" showInputMessage="1" showErrorMessage="1" sqref="F34 F22" xr:uid="{74BF20A7-BFC0-405D-9B78-D407D6BFE007}">
      <formula1>1</formula1>
      <formula2>100</formula2>
    </dataValidation>
    <dataValidation type="decimal" allowBlank="1" showInputMessage="1" showErrorMessage="1" sqref="F19" xr:uid="{F2F0CE63-433D-4F36-8BA5-D3B2A8A9E4D5}">
      <formula1>F18+0.05</formula1>
      <formula2>F20-0.05</formula2>
    </dataValidation>
    <dataValidation type="decimal" allowBlank="1" showInputMessage="1" showErrorMessage="1" sqref="F20" xr:uid="{5EF40BEE-2283-4FBA-A266-9B9F248B09B5}">
      <formula1>F19+0.05</formula1>
      <formula2>4.5</formula2>
    </dataValidation>
    <dataValidation type="decimal" allowBlank="1" showInputMessage="1" showErrorMessage="1" sqref="F44" xr:uid="{1C8BA1BD-918F-4852-B77C-25EBB7D6F1E1}">
      <formula1>0</formula1>
      <formula2>4.5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4CA6-32B0-41A7-BA68-365F19043C60}">
  <dimension ref="B2:M25"/>
  <sheetViews>
    <sheetView zoomScale="145" zoomScaleNormal="145" workbookViewId="0">
      <selection activeCell="L11" sqref="L11"/>
    </sheetView>
  </sheetViews>
  <sheetFormatPr defaultRowHeight="15" x14ac:dyDescent="0.25"/>
  <cols>
    <col min="1" max="1" width="2.85546875" customWidth="1"/>
    <col min="2" max="2" width="29.7109375" customWidth="1"/>
    <col min="3" max="13" width="9" customWidth="1"/>
  </cols>
  <sheetData>
    <row r="2" spans="2:13" ht="15.75" customHeight="1" x14ac:dyDescent="0.25">
      <c r="B2" s="83" t="s">
        <v>18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2:13" ht="15.75" customHeight="1" x14ac:dyDescent="0.25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2:13" ht="15.75" customHeight="1" x14ac:dyDescent="0.25">
      <c r="B4" s="81" t="s">
        <v>13</v>
      </c>
      <c r="C4" s="82" t="s">
        <v>41</v>
      </c>
      <c r="D4" s="82"/>
      <c r="E4" s="82"/>
      <c r="F4" s="82" t="s">
        <v>56</v>
      </c>
      <c r="G4" s="82"/>
      <c r="H4" s="82"/>
      <c r="I4" s="82" t="s">
        <v>42</v>
      </c>
      <c r="J4" s="82"/>
      <c r="K4" s="82"/>
      <c r="L4" s="82"/>
      <c r="M4" s="82"/>
    </row>
    <row r="5" spans="2:13" ht="15" customHeight="1" x14ac:dyDescent="0.25">
      <c r="B5" s="81"/>
      <c r="C5" s="8" t="s">
        <v>43</v>
      </c>
      <c r="D5" s="8" t="s">
        <v>44</v>
      </c>
      <c r="E5" s="8" t="s">
        <v>45</v>
      </c>
      <c r="F5" s="8" t="s">
        <v>43</v>
      </c>
      <c r="G5" s="8" t="s">
        <v>44</v>
      </c>
      <c r="H5" s="8" t="s">
        <v>45</v>
      </c>
      <c r="I5" s="8" t="s">
        <v>46</v>
      </c>
      <c r="J5" s="8" t="s">
        <v>47</v>
      </c>
      <c r="K5" s="8" t="s">
        <v>48</v>
      </c>
      <c r="L5" s="8" t="s">
        <v>49</v>
      </c>
      <c r="M5" s="8" t="s">
        <v>50</v>
      </c>
    </row>
    <row r="6" spans="2:13" ht="15" customHeight="1" x14ac:dyDescent="0.25">
      <c r="B6" s="3" t="s">
        <v>14</v>
      </c>
      <c r="C6" s="6">
        <v>2.5</v>
      </c>
      <c r="D6" s="6">
        <v>2.6</v>
      </c>
      <c r="E6" s="6">
        <v>3.8</v>
      </c>
      <c r="F6" s="6">
        <v>2.5299999999999998</v>
      </c>
      <c r="G6" s="6">
        <v>2.67</v>
      </c>
      <c r="H6" s="6">
        <v>3.82</v>
      </c>
      <c r="I6" s="7">
        <v>13</v>
      </c>
      <c r="J6" s="7">
        <v>5.6</v>
      </c>
      <c r="K6" s="7">
        <v>1</v>
      </c>
      <c r="L6" s="7">
        <v>30</v>
      </c>
      <c r="M6" s="7">
        <f>SUM(I6:L6)</f>
        <v>49.6</v>
      </c>
    </row>
    <row r="7" spans="2:13" ht="15" customHeight="1" x14ac:dyDescent="0.25">
      <c r="B7" s="3" t="s">
        <v>15</v>
      </c>
      <c r="C7" s="6">
        <v>1</v>
      </c>
      <c r="D7" s="6">
        <v>1.2</v>
      </c>
      <c r="E7" s="6">
        <v>1.4</v>
      </c>
      <c r="F7" s="6">
        <v>1.01</v>
      </c>
      <c r="G7" s="6">
        <v>1.2</v>
      </c>
      <c r="H7" s="6">
        <v>1.4</v>
      </c>
      <c r="I7" s="7">
        <v>68</v>
      </c>
      <c r="J7" s="7">
        <v>11</v>
      </c>
      <c r="K7" s="7">
        <v>15</v>
      </c>
      <c r="L7" s="7">
        <v>1</v>
      </c>
      <c r="M7" s="7">
        <f>SUM(I7:L7)</f>
        <v>95</v>
      </c>
    </row>
    <row r="8" spans="2:13" ht="15" customHeight="1" x14ac:dyDescent="0.25">
      <c r="B8" s="3" t="s">
        <v>17</v>
      </c>
      <c r="C8" s="6">
        <v>2</v>
      </c>
      <c r="D8" s="6">
        <v>2.4</v>
      </c>
      <c r="E8" s="6">
        <v>2.8</v>
      </c>
      <c r="F8" s="6">
        <v>2.02</v>
      </c>
      <c r="G8" s="6">
        <v>2.41</v>
      </c>
      <c r="H8" s="6">
        <v>2.82</v>
      </c>
      <c r="I8" s="7">
        <v>33</v>
      </c>
      <c r="J8" s="7">
        <v>5.6</v>
      </c>
      <c r="K8" s="7">
        <v>7.5</v>
      </c>
      <c r="L8" s="7">
        <v>47</v>
      </c>
      <c r="M8" s="7">
        <f>SUM(I8:L8)</f>
        <v>93.1</v>
      </c>
    </row>
    <row r="9" spans="2:13" ht="15" customHeight="1" x14ac:dyDescent="0.25">
      <c r="C9" s="2"/>
      <c r="D9" s="2"/>
      <c r="E9" s="2"/>
      <c r="F9" s="2"/>
      <c r="G9" s="2"/>
      <c r="H9" s="2"/>
      <c r="I9" s="1"/>
      <c r="J9" s="1"/>
      <c r="K9" s="1"/>
      <c r="L9" s="1"/>
      <c r="M9" s="1"/>
    </row>
    <row r="10" spans="2:13" ht="15" customHeight="1" x14ac:dyDescent="0.25">
      <c r="C10" s="2"/>
      <c r="D10" s="2"/>
      <c r="E10" s="2"/>
      <c r="F10" s="2"/>
      <c r="G10" s="2"/>
      <c r="H10" s="2"/>
      <c r="I10" s="1"/>
      <c r="J10" s="1"/>
      <c r="K10" s="1"/>
      <c r="L10" s="1"/>
      <c r="M10" s="1"/>
    </row>
    <row r="11" spans="2:13" ht="15" customHeight="1" x14ac:dyDescent="0.25">
      <c r="C11" s="2"/>
      <c r="D11" s="2"/>
      <c r="E11" s="2"/>
      <c r="F11" s="2"/>
      <c r="G11" s="2"/>
      <c r="H11" s="2"/>
      <c r="I11" s="1"/>
      <c r="J11" s="1"/>
      <c r="K11" s="1"/>
      <c r="L11" s="1"/>
      <c r="M11" s="1"/>
    </row>
    <row r="12" spans="2:13" ht="15" customHeight="1" x14ac:dyDescent="0.25">
      <c r="C12" s="2"/>
      <c r="D12" s="2"/>
      <c r="E12" s="2"/>
      <c r="F12" s="2"/>
      <c r="G12" s="2"/>
      <c r="H12" s="2"/>
      <c r="I12" s="1"/>
      <c r="J12" s="1"/>
      <c r="K12" s="1"/>
      <c r="L12" s="1"/>
      <c r="M12" s="1"/>
    </row>
    <row r="13" spans="2:13" ht="15" customHeight="1" x14ac:dyDescent="0.25">
      <c r="C13" s="5"/>
      <c r="D13" s="5"/>
      <c r="E13" s="5"/>
      <c r="F13" s="5"/>
      <c r="G13" s="5"/>
      <c r="H13" s="5"/>
    </row>
    <row r="14" spans="2:13" x14ac:dyDescent="0.25">
      <c r="C14" s="5"/>
      <c r="D14" s="5"/>
      <c r="E14" s="5"/>
      <c r="F14" s="5"/>
      <c r="G14" s="5"/>
      <c r="H14" s="5"/>
    </row>
    <row r="15" spans="2:13" ht="15" customHeight="1" x14ac:dyDescent="0.25">
      <c r="C15" s="5"/>
      <c r="E15" s="5"/>
      <c r="F15" s="5"/>
      <c r="H15" s="5"/>
    </row>
    <row r="16" spans="2:13" ht="15" customHeight="1" x14ac:dyDescent="0.25">
      <c r="C16" s="5"/>
      <c r="D16" s="4"/>
      <c r="E16" s="5"/>
      <c r="F16" s="5"/>
      <c r="G16" s="4"/>
      <c r="H16" s="5"/>
    </row>
    <row r="17" spans="3:8" ht="15" customHeight="1" x14ac:dyDescent="0.25"/>
    <row r="18" spans="3:8" ht="15" customHeight="1" x14ac:dyDescent="0.25">
      <c r="C18" s="5"/>
      <c r="D18" s="4"/>
      <c r="E18" s="5"/>
      <c r="F18" s="5"/>
      <c r="G18" s="4"/>
      <c r="H18" s="5"/>
    </row>
    <row r="19" spans="3:8" ht="15" customHeight="1" x14ac:dyDescent="0.25">
      <c r="C19" s="5"/>
      <c r="D19" s="4"/>
      <c r="E19" s="5"/>
      <c r="F19" s="5"/>
      <c r="G19" s="4"/>
      <c r="H19" s="5"/>
    </row>
    <row r="20" spans="3:8" ht="15" customHeight="1" x14ac:dyDescent="0.25">
      <c r="C20" s="5"/>
      <c r="D20" s="4"/>
      <c r="E20" s="5"/>
      <c r="F20" s="5"/>
      <c r="G20" s="4"/>
      <c r="H20" s="5"/>
    </row>
    <row r="21" spans="3:8" ht="15" customHeight="1" x14ac:dyDescent="0.25">
      <c r="D21" s="4"/>
      <c r="G21" s="4"/>
    </row>
    <row r="22" spans="3:8" ht="15" customHeight="1" x14ac:dyDescent="0.25">
      <c r="D22" s="4"/>
      <c r="G22" s="4"/>
    </row>
    <row r="23" spans="3:8" ht="15" customHeight="1" x14ac:dyDescent="0.25">
      <c r="D23" s="4"/>
      <c r="G23" s="4"/>
    </row>
    <row r="24" spans="3:8" ht="15" customHeight="1" x14ac:dyDescent="0.25">
      <c r="D24" s="4"/>
      <c r="G24" s="4"/>
    </row>
    <row r="25" spans="3:8" ht="15" customHeight="1" x14ac:dyDescent="0.25">
      <c r="D25" s="4"/>
      <c r="G25" s="4"/>
    </row>
  </sheetData>
  <sheetProtection algorithmName="SHA-512" hashValue="SSPaJJCd6Fbdnbw8Kv59/cinuCa/prPLNKMMF9YwYaOoTGkhrW2WztqR8VMdc1p/lJ74Nwv8JdjVVe3GX9GjEw==" saltValue="cz9wnNujrkMV1mGjDPZ7rg==" spinCount="100000" sheet="1" objects="1" scenarios="1"/>
  <mergeCells count="5">
    <mergeCell ref="B4:B5"/>
    <mergeCell ref="C4:E4"/>
    <mergeCell ref="I4:M4"/>
    <mergeCell ref="B2:M3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Typical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Louis</dc:creator>
  <cp:lastModifiedBy>Eric Bohnes</cp:lastModifiedBy>
  <dcterms:created xsi:type="dcterms:W3CDTF">2021-06-14T08:47:00Z</dcterms:created>
  <dcterms:modified xsi:type="dcterms:W3CDTF">2024-07-30T12:52:53Z</dcterms:modified>
</cp:coreProperties>
</file>